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esterrae-my.sharepoint.com/personal/sulev_artesterrae_onmicrosoft_com/Documents/OD Projektid/24134KP2 Kavastu matkarada/Kululoend/"/>
    </mc:Choice>
  </mc:AlternateContent>
  <xr:revisionPtr revIDLastSave="250" documentId="13_ncr:1_{EC414FA4-2FC3-4DD5-9E18-934701F9A406}" xr6:coauthVersionLast="47" xr6:coauthVersionMax="47" xr10:uidLastSave="{27D0F3E5-F020-4F6B-B1F7-106695431CA5}"/>
  <bookViews>
    <workbookView xWindow="-108" yWindow="-108" windowWidth="46296" windowHeight="25536" activeTab="3" xr2:uid="{00000000-000D-0000-FFFF-FFFF00000000}"/>
  </bookViews>
  <sheets>
    <sheet name="Kululoend" sheetId="21" r:id="rId1"/>
    <sheet name="Kruusarada" sheetId="23" r:id="rId2"/>
    <sheet name="Lai laudtee" sheetId="22" r:id="rId3"/>
    <sheet name="Kitsas laudtee" sheetId="2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23" l="1"/>
  <c r="E7" i="23" s="1"/>
  <c r="E7" i="24"/>
  <c r="E6" i="24"/>
  <c r="E4" i="24"/>
  <c r="E5" i="24" s="1"/>
  <c r="E10" i="22"/>
  <c r="E9" i="22"/>
  <c r="E7" i="22"/>
  <c r="E5" i="22"/>
  <c r="E4" i="22"/>
  <c r="E6" i="22" s="1"/>
  <c r="E8" i="22"/>
  <c r="E5" i="23" l="1"/>
  <c r="E6" i="23"/>
  <c r="C5" i="21"/>
  <c r="C4" i="21"/>
  <c r="C3" i="21"/>
  <c r="A4" i="21"/>
  <c r="A5" i="21" s="1"/>
</calcChain>
</file>

<file path=xl/sharedStrings.xml><?xml version="1.0" encoding="utf-8"?>
<sst xmlns="http://schemas.openxmlformats.org/spreadsheetml/2006/main" count="118" uniqueCount="63">
  <si>
    <t>Jrk</t>
  </si>
  <si>
    <t>Märkused</t>
  </si>
  <si>
    <t>jm</t>
  </si>
  <si>
    <t>kogus</t>
  </si>
  <si>
    <t>ühik</t>
  </si>
  <si>
    <t>Artikkel</t>
  </si>
  <si>
    <t>Likvideeritavad objektid</t>
  </si>
  <si>
    <t>Geokärjega tugevdatud kruusarada laius 1400 mm</t>
  </si>
  <si>
    <t>Emajõe õpperaja rekonstrueerimisprojekt AB Artes Terrae OÜ töö nr 24134KP2</t>
  </si>
  <si>
    <t>Ptk 2.3.2. ja joonis nr 1 ja 2</t>
  </si>
  <si>
    <t xml:space="preserve">Eemaldada laudtee lauad ja aluskonstruktsiooni osad, sh raja fikseerimise metallpostid. </t>
  </si>
  <si>
    <t>Laiema (1,3 m) laudtee lammutamine</t>
  </si>
  <si>
    <t>Kitsama (0,66 m) laudtee lammutamine</t>
  </si>
  <si>
    <t>Laiem (1,5 m) laudtee</t>
  </si>
  <si>
    <t>Kitsam (0,66 m) laudtee</t>
  </si>
  <si>
    <t>Ptk 2.3.1. ja joonis nr 1 ja 2. Rajale kavandada infosiltide juurde laiendused 3 tk (laienduste arv täpsutsada üle tellijaga)</t>
  </si>
  <si>
    <t>Ptk 2.3.3. ja joonis nr 1 ja 2. Laudteele kavandatud möödumislahendusi kavandada 30…50 m vahea, mis on raja peale kokku 33 laienduse kohta (laienduste arv täpsustada üle tellijaga)</t>
  </si>
  <si>
    <t>Nimetus</t>
  </si>
  <si>
    <t>Mark, ristlõige</t>
  </si>
  <si>
    <t>Mõõtühik</t>
  </si>
  <si>
    <t>Kogus</t>
  </si>
  <si>
    <t>Laudtee kogupikkus</t>
  </si>
  <si>
    <t>Laudtee tugitala</t>
  </si>
  <si>
    <t>tk</t>
  </si>
  <si>
    <t>50x200 mm</t>
  </si>
  <si>
    <t>Kruvivai</t>
  </si>
  <si>
    <t>vt joonis 2</t>
  </si>
  <si>
    <t>Kuumtsingitud nelikanttoru kolme U-ühendusega</t>
  </si>
  <si>
    <t>Kuumtsingitud nelikanttoru (panduse konstruktsioon)</t>
  </si>
  <si>
    <t>vt joonis 1</t>
  </si>
  <si>
    <t>Laudis</t>
  </si>
  <si>
    <t>200x100 mm</t>
  </si>
  <si>
    <t>120x80x5x1400 mm</t>
  </si>
  <si>
    <t>120x80x5 mm</t>
  </si>
  <si>
    <t>paadisillad.ee, Krinner vms</t>
  </si>
  <si>
    <t>Sügavimmutatud klass 4</t>
  </si>
  <si>
    <t>Servalaud</t>
  </si>
  <si>
    <t>50x50 mm</t>
  </si>
  <si>
    <t>Servalaua distantskoltsid</t>
  </si>
  <si>
    <t>veekindel vineer 50x50x30 mm</t>
  </si>
  <si>
    <t>Materjalide spetsifikatsioon - lai laudtee</t>
  </si>
  <si>
    <t>Materjalide spetsifikatsioon - kitsasi laudtee</t>
  </si>
  <si>
    <t>200x150x860 mm</t>
  </si>
  <si>
    <t>Laudtee tugitala (laienduse kohad)</t>
  </si>
  <si>
    <t>200x150x1320 mm</t>
  </si>
  <si>
    <t>Geokärg</t>
  </si>
  <si>
    <t>m²</t>
  </si>
  <si>
    <t>Geotekstiil</t>
  </si>
  <si>
    <t>Purustatud kruus</t>
  </si>
  <si>
    <t>m³</t>
  </si>
  <si>
    <t>fraktsion 0-32 mm</t>
  </si>
  <si>
    <t>Lähtuvalt maapinna ebatasasusest on arvestada kruusale täiendav kulu 20%</t>
  </si>
  <si>
    <t>3 laiendust</t>
  </si>
  <si>
    <t>Materjalide spetsifikatsioon - Geokärjega tugevdatud kruusarada</t>
  </si>
  <si>
    <t>Geokärjega tugevdatud kruusarada (1,5 m)</t>
  </si>
  <si>
    <t>Geokärjega tugevdatud kruusaraja laiendused</t>
  </si>
  <si>
    <t>laius 1,5 m + nõlvad</t>
  </si>
  <si>
    <t>H=120 mm, laius 1,5 m</t>
  </si>
  <si>
    <t>klass 4, laius 2 m</t>
  </si>
  <si>
    <t>veekindel filmvineer</t>
  </si>
  <si>
    <t>Kinnistusvahendite kogused arvutada ehitajal</t>
  </si>
  <si>
    <t>Plastrex pruss</t>
  </si>
  <si>
    <t>95x95x660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</si>
</sst>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justify" vertical="center"/>
    </xf>
    <xf numFmtId="0" fontId="0" fillId="0" borderId="1" xfId="0" applyBorder="1" applyAlignment="1">
      <alignment horizontal="justify" vertical="center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" fontId="3" fillId="0" borderId="1" xfId="0" applyNumberFormat="1" applyFont="1" applyBorder="1"/>
    <xf numFmtId="0" fontId="3" fillId="0" borderId="1" xfId="0" applyFont="1" applyFill="1" applyBorder="1"/>
    <xf numFmtId="1" fontId="0" fillId="0" borderId="1" xfId="0" applyNumberForma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workbookViewId="0">
      <selection activeCell="C38" sqref="C38"/>
    </sheetView>
  </sheetViews>
  <sheetFormatPr defaultRowHeight="14.4" x14ac:dyDescent="0.3"/>
  <cols>
    <col min="1" max="1" width="5.44140625" bestFit="1" customWidth="1"/>
    <col min="2" max="2" width="46.44140625" customWidth="1"/>
    <col min="3" max="3" width="5.5546875" bestFit="1" customWidth="1"/>
    <col min="4" max="4" width="4.44140625" bestFit="1" customWidth="1"/>
    <col min="5" max="5" width="64.88671875" bestFit="1" customWidth="1"/>
  </cols>
  <sheetData>
    <row r="1" spans="1:5" x14ac:dyDescent="0.3">
      <c r="A1" s="6" t="s">
        <v>8</v>
      </c>
      <c r="B1" s="6"/>
      <c r="C1" s="6"/>
      <c r="D1" s="6"/>
      <c r="E1" s="6"/>
    </row>
    <row r="2" spans="1:5" x14ac:dyDescent="0.3">
      <c r="A2" s="1" t="s">
        <v>0</v>
      </c>
      <c r="B2" s="4" t="s">
        <v>5</v>
      </c>
      <c r="C2" s="1" t="s">
        <v>3</v>
      </c>
      <c r="D2" s="1" t="s">
        <v>4</v>
      </c>
      <c r="E2" s="1" t="s">
        <v>1</v>
      </c>
    </row>
    <row r="3" spans="1:5" ht="28.8" x14ac:dyDescent="0.3">
      <c r="A3" s="1">
        <v>1</v>
      </c>
      <c r="B3" s="1" t="s">
        <v>7</v>
      </c>
      <c r="C3" s="1">
        <f>240+233</f>
        <v>473</v>
      </c>
      <c r="D3" s="1" t="s">
        <v>2</v>
      </c>
      <c r="E3" s="2" t="s">
        <v>15</v>
      </c>
    </row>
    <row r="4" spans="1:5" x14ac:dyDescent="0.3">
      <c r="A4" s="1">
        <f>A3+1</f>
        <v>2</v>
      </c>
      <c r="B4" s="4" t="s">
        <v>13</v>
      </c>
      <c r="C4" s="1">
        <f>57+27+88</f>
        <v>172</v>
      </c>
      <c r="D4" s="1" t="s">
        <v>2</v>
      </c>
      <c r="E4" s="1" t="s">
        <v>9</v>
      </c>
    </row>
    <row r="5" spans="1:5" ht="43.2" x14ac:dyDescent="0.3">
      <c r="A5" s="1">
        <f t="shared" ref="A5" si="0">A4+1</f>
        <v>3</v>
      </c>
      <c r="B5" s="4" t="s">
        <v>14</v>
      </c>
      <c r="C5" s="1">
        <f>1326</f>
        <v>1326</v>
      </c>
      <c r="D5" s="1" t="s">
        <v>2</v>
      </c>
      <c r="E5" s="2" t="s">
        <v>16</v>
      </c>
    </row>
    <row r="6" spans="1:5" x14ac:dyDescent="0.3">
      <c r="B6" s="3"/>
    </row>
    <row r="7" spans="1:5" x14ac:dyDescent="0.3">
      <c r="A7" s="1"/>
      <c r="B7" s="5" t="s">
        <v>6</v>
      </c>
      <c r="C7" s="1"/>
      <c r="D7" s="1"/>
      <c r="E7" s="1"/>
    </row>
    <row r="8" spans="1:5" ht="28.8" x14ac:dyDescent="0.3">
      <c r="A8" s="1">
        <v>1</v>
      </c>
      <c r="B8" s="4" t="s">
        <v>11</v>
      </c>
      <c r="C8" s="1">
        <v>647</v>
      </c>
      <c r="D8" s="1" t="s">
        <v>2</v>
      </c>
      <c r="E8" s="2" t="s">
        <v>10</v>
      </c>
    </row>
    <row r="9" spans="1:5" ht="28.8" x14ac:dyDescent="0.3">
      <c r="A9" s="1">
        <v>2</v>
      </c>
      <c r="B9" s="4" t="s">
        <v>12</v>
      </c>
      <c r="C9" s="1">
        <v>1326</v>
      </c>
      <c r="D9" s="1" t="s">
        <v>2</v>
      </c>
      <c r="E9" s="2" t="s">
        <v>10</v>
      </c>
    </row>
  </sheetData>
  <mergeCells count="1">
    <mergeCell ref="A1:E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D7DEC-C5B5-4558-AAF1-447F4FAED5D0}">
  <dimension ref="A1:F7"/>
  <sheetViews>
    <sheetView zoomScale="160" zoomScaleNormal="160" workbookViewId="0">
      <selection activeCell="E22" sqref="E22"/>
    </sheetView>
  </sheetViews>
  <sheetFormatPr defaultRowHeight="14.4" x14ac:dyDescent="0.3"/>
  <cols>
    <col min="1" max="1" width="3.21875" bestFit="1" customWidth="1"/>
    <col min="2" max="2" width="38.6640625" bestFit="1" customWidth="1"/>
    <col min="3" max="3" width="19.88671875" bestFit="1" customWidth="1"/>
    <col min="5" max="5" width="10.21875" bestFit="1" customWidth="1"/>
    <col min="6" max="6" width="63.77734375" bestFit="1" customWidth="1"/>
  </cols>
  <sheetData>
    <row r="1" spans="1:6" x14ac:dyDescent="0.3">
      <c r="A1" s="7" t="s">
        <v>53</v>
      </c>
      <c r="B1" s="7"/>
      <c r="C1" s="7"/>
      <c r="D1" s="7"/>
      <c r="E1" s="7"/>
      <c r="F1" s="7"/>
    </row>
    <row r="2" spans="1:6" x14ac:dyDescent="0.3">
      <c r="A2" s="8" t="s">
        <v>0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1</v>
      </c>
    </row>
    <row r="3" spans="1:6" x14ac:dyDescent="0.3">
      <c r="A3" s="8">
        <v>1</v>
      </c>
      <c r="B3" s="8" t="s">
        <v>54</v>
      </c>
      <c r="C3" s="8" t="s">
        <v>56</v>
      </c>
      <c r="D3" s="8" t="s">
        <v>2</v>
      </c>
      <c r="E3" s="8">
        <v>473</v>
      </c>
      <c r="F3" s="8" t="s">
        <v>29</v>
      </c>
    </row>
    <row r="4" spans="1:6" x14ac:dyDescent="0.3">
      <c r="A4" s="8">
        <v>2</v>
      </c>
      <c r="B4" s="8" t="s">
        <v>55</v>
      </c>
      <c r="C4" s="8" t="s">
        <v>52</v>
      </c>
      <c r="D4" s="8" t="s">
        <v>46</v>
      </c>
      <c r="E4" s="8">
        <f>2.5*3</f>
        <v>7.5</v>
      </c>
      <c r="F4" s="8" t="s">
        <v>29</v>
      </c>
    </row>
    <row r="5" spans="1:6" x14ac:dyDescent="0.3">
      <c r="A5" s="8">
        <v>3</v>
      </c>
      <c r="B5" s="8" t="s">
        <v>45</v>
      </c>
      <c r="C5" s="8" t="s">
        <v>57</v>
      </c>
      <c r="D5" s="8" t="s">
        <v>46</v>
      </c>
      <c r="E5" s="8">
        <f>(E3*1.5)+E4</f>
        <v>717</v>
      </c>
      <c r="F5" s="8" t="s">
        <v>26</v>
      </c>
    </row>
    <row r="6" spans="1:6" x14ac:dyDescent="0.3">
      <c r="A6" s="8">
        <v>4</v>
      </c>
      <c r="B6" s="8" t="s">
        <v>47</v>
      </c>
      <c r="C6" s="8" t="s">
        <v>58</v>
      </c>
      <c r="D6" s="8" t="s">
        <v>46</v>
      </c>
      <c r="E6" s="8">
        <f>(E3*2)+E4</f>
        <v>953.5</v>
      </c>
      <c r="F6" s="8" t="s">
        <v>26</v>
      </c>
    </row>
    <row r="7" spans="1:6" x14ac:dyDescent="0.3">
      <c r="A7" s="8">
        <v>5</v>
      </c>
      <c r="B7" s="10" t="s">
        <v>48</v>
      </c>
      <c r="C7" s="10" t="s">
        <v>50</v>
      </c>
      <c r="D7" s="10" t="s">
        <v>49</v>
      </c>
      <c r="E7" s="11">
        <f>((0.3256*E3)+(E4*0.17))*1.2</f>
        <v>186.34056000000001</v>
      </c>
      <c r="F7" s="8" t="s">
        <v>51</v>
      </c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FFCB1-4F38-4B84-9006-832F14BDC8D2}">
  <dimension ref="A1:F11"/>
  <sheetViews>
    <sheetView zoomScale="175" zoomScaleNormal="175" workbookViewId="0">
      <selection activeCell="B16" sqref="B16"/>
    </sheetView>
  </sheetViews>
  <sheetFormatPr defaultRowHeight="14.4" x14ac:dyDescent="0.3"/>
  <cols>
    <col min="1" max="1" width="3.21875" bestFit="1" customWidth="1"/>
    <col min="2" max="2" width="44.6640625" bestFit="1" customWidth="1"/>
    <col min="3" max="3" width="26.5546875" bestFit="1" customWidth="1"/>
    <col min="5" max="5" width="5.77734375" bestFit="1" customWidth="1"/>
    <col min="6" max="6" width="60.6640625" bestFit="1" customWidth="1"/>
  </cols>
  <sheetData>
    <row r="1" spans="1:6" x14ac:dyDescent="0.3">
      <c r="A1" s="7" t="s">
        <v>40</v>
      </c>
      <c r="B1" s="7"/>
      <c r="C1" s="7"/>
      <c r="D1" s="7"/>
      <c r="E1" s="7"/>
      <c r="F1" s="7"/>
    </row>
    <row r="2" spans="1:6" x14ac:dyDescent="0.3">
      <c r="A2" s="8" t="s">
        <v>0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1</v>
      </c>
    </row>
    <row r="3" spans="1:6" x14ac:dyDescent="0.3">
      <c r="A3" s="8">
        <v>1</v>
      </c>
      <c r="B3" s="8" t="s">
        <v>21</v>
      </c>
      <c r="C3" s="8"/>
      <c r="D3" s="8" t="s">
        <v>2</v>
      </c>
      <c r="E3" s="8">
        <v>172</v>
      </c>
      <c r="F3" s="8" t="s">
        <v>29</v>
      </c>
    </row>
    <row r="4" spans="1:6" x14ac:dyDescent="0.3">
      <c r="A4" s="8">
        <v>2</v>
      </c>
      <c r="B4" s="8" t="s">
        <v>25</v>
      </c>
      <c r="C4" s="8" t="s">
        <v>34</v>
      </c>
      <c r="D4" s="8" t="s">
        <v>23</v>
      </c>
      <c r="E4" s="8">
        <f>((E3/2)*2)+4</f>
        <v>176</v>
      </c>
      <c r="F4" s="8" t="s">
        <v>26</v>
      </c>
    </row>
    <row r="5" spans="1:6" x14ac:dyDescent="0.3">
      <c r="A5" s="8">
        <v>3</v>
      </c>
      <c r="B5" s="8" t="s">
        <v>28</v>
      </c>
      <c r="C5" s="8" t="s">
        <v>33</v>
      </c>
      <c r="D5" s="8" t="s">
        <v>2</v>
      </c>
      <c r="E5" s="8">
        <f>(3.1+3.1+3.1+1.2)*4</f>
        <v>42</v>
      </c>
      <c r="F5" s="8" t="s">
        <v>26</v>
      </c>
    </row>
    <row r="6" spans="1:6" x14ac:dyDescent="0.3">
      <c r="A6" s="8">
        <v>4</v>
      </c>
      <c r="B6" s="10" t="s">
        <v>27</v>
      </c>
      <c r="C6" s="1" t="s">
        <v>32</v>
      </c>
      <c r="D6" s="10" t="s">
        <v>23</v>
      </c>
      <c r="E6" s="1">
        <f>E4/2</f>
        <v>88</v>
      </c>
      <c r="F6" s="8" t="s">
        <v>26</v>
      </c>
    </row>
    <row r="7" spans="1:6" x14ac:dyDescent="0.3">
      <c r="A7" s="8">
        <v>5</v>
      </c>
      <c r="B7" s="8" t="s">
        <v>22</v>
      </c>
      <c r="C7" s="8" t="s">
        <v>31</v>
      </c>
      <c r="D7" s="8" t="s">
        <v>2</v>
      </c>
      <c r="E7" s="8">
        <f>E3*3</f>
        <v>516</v>
      </c>
      <c r="F7" s="8" t="s">
        <v>35</v>
      </c>
    </row>
    <row r="8" spans="1:6" x14ac:dyDescent="0.3">
      <c r="A8" s="8">
        <v>6</v>
      </c>
      <c r="B8" s="8" t="s">
        <v>30</v>
      </c>
      <c r="C8" s="8" t="s">
        <v>24</v>
      </c>
      <c r="D8" s="8" t="s">
        <v>2</v>
      </c>
      <c r="E8" s="9">
        <f>1040+46.5</f>
        <v>1086.5</v>
      </c>
      <c r="F8" s="8" t="s">
        <v>35</v>
      </c>
    </row>
    <row r="9" spans="1:6" x14ac:dyDescent="0.3">
      <c r="A9" s="8">
        <v>7</v>
      </c>
      <c r="B9" s="8" t="s">
        <v>36</v>
      </c>
      <c r="C9" s="8" t="s">
        <v>37</v>
      </c>
      <c r="D9" s="8" t="s">
        <v>2</v>
      </c>
      <c r="E9" s="8">
        <f>E3*2</f>
        <v>344</v>
      </c>
      <c r="F9" s="8" t="s">
        <v>35</v>
      </c>
    </row>
    <row r="10" spans="1:6" x14ac:dyDescent="0.3">
      <c r="A10" s="8">
        <v>8</v>
      </c>
      <c r="B10" s="8" t="s">
        <v>38</v>
      </c>
      <c r="C10" s="8" t="s">
        <v>39</v>
      </c>
      <c r="D10" s="8" t="s">
        <v>23</v>
      </c>
      <c r="E10" s="8">
        <f>E3*4</f>
        <v>688</v>
      </c>
      <c r="F10" s="8" t="s">
        <v>59</v>
      </c>
    </row>
    <row r="11" spans="1:6" x14ac:dyDescent="0.3">
      <c r="A11" s="1">
        <v>9</v>
      </c>
      <c r="B11" s="10" t="s">
        <v>60</v>
      </c>
      <c r="C11" s="1"/>
      <c r="D11" s="1"/>
      <c r="E11" s="1"/>
      <c r="F11" s="1"/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1E94F-5C69-471D-B99E-4E65C7BB11B5}">
  <dimension ref="A1:F9"/>
  <sheetViews>
    <sheetView tabSelected="1" zoomScale="175" zoomScaleNormal="175" workbookViewId="0">
      <selection activeCell="F8" sqref="F8"/>
    </sheetView>
  </sheetViews>
  <sheetFormatPr defaultRowHeight="14.4" x14ac:dyDescent="0.3"/>
  <cols>
    <col min="1" max="1" width="3.21875" bestFit="1" customWidth="1"/>
    <col min="2" max="2" width="44.6640625" bestFit="1" customWidth="1"/>
    <col min="3" max="3" width="23" bestFit="1" customWidth="1"/>
    <col min="5" max="5" width="5.77734375" bestFit="1" customWidth="1"/>
    <col min="6" max="6" width="60.6640625" bestFit="1" customWidth="1"/>
  </cols>
  <sheetData>
    <row r="1" spans="1:6" x14ac:dyDescent="0.3">
      <c r="A1" s="7" t="s">
        <v>41</v>
      </c>
      <c r="B1" s="7"/>
      <c r="C1" s="7"/>
      <c r="D1" s="7"/>
      <c r="E1" s="7"/>
      <c r="F1" s="7"/>
    </row>
    <row r="2" spans="1:6" x14ac:dyDescent="0.3">
      <c r="A2" s="8" t="s">
        <v>0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1</v>
      </c>
    </row>
    <row r="3" spans="1:6" x14ac:dyDescent="0.3">
      <c r="A3" s="8">
        <v>1</v>
      </c>
      <c r="B3" s="8" t="s">
        <v>21</v>
      </c>
      <c r="C3" s="8"/>
      <c r="D3" s="8" t="s">
        <v>2</v>
      </c>
      <c r="E3" s="8">
        <v>1326</v>
      </c>
      <c r="F3" s="8" t="s">
        <v>29</v>
      </c>
    </row>
    <row r="4" spans="1:6" x14ac:dyDescent="0.3">
      <c r="A4" s="8">
        <v>2</v>
      </c>
      <c r="B4" s="8" t="s">
        <v>25</v>
      </c>
      <c r="C4" s="8" t="s">
        <v>34</v>
      </c>
      <c r="D4" s="8" t="s">
        <v>23</v>
      </c>
      <c r="E4" s="8">
        <f>((E3/1.5)*2)+2</f>
        <v>1770</v>
      </c>
      <c r="F4" s="8" t="s">
        <v>26</v>
      </c>
    </row>
    <row r="5" spans="1:6" x14ac:dyDescent="0.3">
      <c r="A5" s="8">
        <v>3</v>
      </c>
      <c r="B5" s="8" t="s">
        <v>22</v>
      </c>
      <c r="C5" s="8" t="s">
        <v>42</v>
      </c>
      <c r="D5" s="8" t="s">
        <v>23</v>
      </c>
      <c r="E5" s="8">
        <f>(E4/2)-E6</f>
        <v>786</v>
      </c>
      <c r="F5" s="8" t="s">
        <v>35</v>
      </c>
    </row>
    <row r="6" spans="1:6" x14ac:dyDescent="0.3">
      <c r="A6" s="8">
        <v>4</v>
      </c>
      <c r="B6" s="8" t="s">
        <v>43</v>
      </c>
      <c r="C6" s="8" t="s">
        <v>44</v>
      </c>
      <c r="D6" s="8" t="s">
        <v>23</v>
      </c>
      <c r="E6" s="8">
        <f>33*3</f>
        <v>99</v>
      </c>
      <c r="F6" s="8" t="s">
        <v>35</v>
      </c>
    </row>
    <row r="7" spans="1:6" x14ac:dyDescent="0.3">
      <c r="A7" s="8">
        <v>5</v>
      </c>
      <c r="B7" s="8" t="s">
        <v>30</v>
      </c>
      <c r="C7" s="8" t="s">
        <v>24</v>
      </c>
      <c r="D7" s="8" t="s">
        <v>2</v>
      </c>
      <c r="E7" s="9">
        <f>(E3*3)+(6.2*33)</f>
        <v>4182.6000000000004</v>
      </c>
      <c r="F7" s="8" t="s">
        <v>35</v>
      </c>
    </row>
    <row r="8" spans="1:6" x14ac:dyDescent="0.3">
      <c r="A8" s="8">
        <v>6</v>
      </c>
      <c r="B8" s="8" t="s">
        <v>61</v>
      </c>
      <c r="C8" s="8" t="s">
        <v>62</v>
      </c>
      <c r="D8" s="8" t="s">
        <v>23</v>
      </c>
      <c r="E8" s="9">
        <v>4</v>
      </c>
      <c r="F8" s="8"/>
    </row>
    <row r="9" spans="1:6" x14ac:dyDescent="0.3">
      <c r="A9" s="10">
        <v>7</v>
      </c>
      <c r="B9" s="10" t="s">
        <v>60</v>
      </c>
      <c r="C9" s="1"/>
      <c r="D9" s="1"/>
      <c r="E9" s="1"/>
      <c r="F9" s="1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Kululoend</vt:lpstr>
      <vt:lpstr>Kruusarada</vt:lpstr>
      <vt:lpstr>Lai laudtee</vt:lpstr>
      <vt:lpstr>Kitsas laudtee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Tanel Breede</dc:creator>
  <cp:lastModifiedBy>Tanel Breede</cp:lastModifiedBy>
  <dcterms:created xsi:type="dcterms:W3CDTF">2021-03-25T08:43:28Z</dcterms:created>
  <dcterms:modified xsi:type="dcterms:W3CDTF">2025-01-22T12:12:06Z</dcterms:modified>
</cp:coreProperties>
</file>